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Schedule" state="visible" r:id="rId4"/>
    <sheet sheetId="2" name="Roster" state="visible" r:id="rId5"/>
    <sheet sheetId="3" name="Coverage" state="visible" r:id="rId6"/>
    <sheet sheetId="4" name="Lists" state="visible" r:id="rId7"/>
    <sheet sheetId="5" name="Read me" state="visible" r:id="rId8"/>
  </sheets>
  <definedNames>
    <definedName name="People">Roster!$A$2:$A$300</definedName>
    <definedName name="Desks">Lists!$A$2:$A$50</definedName>
  </definedNames>
  <calcPr calcId="171027"/>
</workbook>
</file>

<file path=xl/sharedStrings.xml><?xml version="1.0" encoding="utf-8"?>
<sst xmlns="http://schemas.openxmlformats.org/spreadsheetml/2006/main" count="143" uniqueCount="59">
  <si>
    <t>Person</t>
  </si>
  <si>
    <t>Email</t>
  </si>
  <si>
    <t>Date</t>
  </si>
  <si>
    <t>Start</t>
  </si>
  <si>
    <t>End</t>
  </si>
  <si>
    <t>Service point</t>
  </si>
  <si>
    <t>Type</t>
  </si>
  <si>
    <t>Note</t>
  </si>
  <si>
    <t>Hours</t>
  </si>
  <si>
    <t>Frodo Baggins</t>
  </si>
  <si>
    <t>frodo@shire.org</t>
  </si>
  <si>
    <t>Front Desk</t>
  </si>
  <si>
    <t>staff</t>
  </si>
  <si>
    <t>Opening</t>
  </si>
  <si>
    <t>Reference</t>
  </si>
  <si>
    <t>Split shift — same day, second desk</t>
  </si>
  <si>
    <t>Samwise Gamgee</t>
  </si>
  <si>
    <t/>
  </si>
  <si>
    <t>volunteer</t>
  </si>
  <si>
    <t>Meriadoc Brandybuck</t>
  </si>
  <si>
    <t>merry@shire.org</t>
  </si>
  <si>
    <t>Peregrin Took</t>
  </si>
  <si>
    <t>Children's Room</t>
  </si>
  <si>
    <t>Storytime at 10:30</t>
  </si>
  <si>
    <t>Rosie Cotton</t>
  </si>
  <si>
    <t>Closing</t>
  </si>
  <si>
    <t>Saturday craft table</t>
  </si>
  <si>
    <t>Full name</t>
  </si>
  <si>
    <t>Phone</t>
  </si>
  <si>
    <t>Role</t>
  </si>
  <si>
    <t>Home location</t>
  </si>
  <si>
    <t>Hours this week</t>
  </si>
  <si>
    <t>(406) 555-0142</t>
  </si>
  <si>
    <t>scheduler</t>
  </si>
  <si>
    <t>Main</t>
  </si>
  <si>
    <t>4065550199</t>
  </si>
  <si>
    <t>viewer</t>
  </si>
  <si>
    <t>Week of</t>
  </si>
  <si>
    <t>Change the week-of date and the grid follows your Schedule tab.</t>
  </si>
  <si>
    <t>Desk</t>
  </si>
  <si>
    <t>Target hrs/day</t>
  </si>
  <si>
    <t>All desks</t>
  </si>
  <si>
    <t>Desks / service points</t>
  </si>
  <si>
    <t>Add or rename desks here — the Desk dropdown on the Schedule tab follows this list.</t>
  </si>
  <si>
    <t>Free library schedule template — from Stacks (https://stacksforlibraries.com)</t>
  </si>
  <si>
    <t>The tabs</t>
  </si>
  <si>
    <t>• Schedule — one row per shift. Person and Desk are dropdowns (fed by the Roster and Lists tabs); Hours computes itself.</t>
  </si>
  <si>
    <t>• Roster — your staff and volunteers. Names added here appear in the Person dropdown. 'Hours this week' totals from the Schedule tab.</t>
  </si>
  <si>
    <t>• Coverage — set a target for each desk; the week grid turns red (empty), amber (thin), or green (covered) as you schedule. Change the week-of date to move the grid.</t>
  </si>
  <si>
    <t>• Lists — the desks that feed the Desk dropdown. Rename or add yours.</t>
  </si>
  <si>
    <t>Tricks worth knowing</t>
  </si>
  <si>
    <t>• Split one person's day across desks by giving each desk its own row — see Frodo's Monday for the pattern.</t>
  </si>
  <si>
    <t>• Adding a desk? Add it on Lists, then copy a Coverage row so the formulas come along.</t>
  </si>
  <si>
    <t>• The example week is just a format demo — select it and paste your own week over it.</t>
  </si>
  <si>
    <t>Where it works</t>
  </si>
  <si>
    <t>• Excel and Google Sheets (File → Import → Upload). LibreOffice opens it too, minus some of the dropdown/color polish.</t>
  </si>
  <si>
    <t>If the spreadsheet ever stops being enough</t>
  </si>
  <si>
    <t>• This exact file imports into Stacks in one step — every person and shift, nothing retyped. The Hours and Coverage extras simply stay behind.</t>
  </si>
  <si>
    <t>• https://stacksforlibraries.com/schedule-template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</si>
</sst>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m/d/yyyy"/>
    <numFmt numFmtId="165" formatCode="0.0"/>
    <numFmt numFmtId="166" formatCode="ddd m/d"/>
  </numFmts>
  <fonts count="5" x14ac:knownFonts="1">
    <font>
      <color theme="1"/>
      <family val="2"/>
      <scheme val="minor"/>
      <sz val="11"/>
      <name val="Calibri"/>
    </font>
    <font>
      <b/>
      <color rgb="FFFFFFFF"/>
    </font>
    <font>
      <b/>
    </font>
    <font>
      <i/>
      <color rgb="FF64748B"/>
    </font>
    <font>
      <b/>
      <sz val="13"/>
    </font>
  </fonts>
  <fills count="3">
    <fill>
      <patternFill patternType="none"/>
    </fill>
    <fill>
      <patternFill patternType="gray125"/>
    </fill>
    <fill>
      <patternFill patternType="solid">
        <fgColor rgb="FF0F766E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0" xfId="0" applyFont="1" applyFill="1"/>
    <xf numFmtId="164" fontId="0" fillId="0" borderId="0" xfId="0" applyNumberFormat="1"/>
    <xf numFmtId="18" fontId="0" fillId="0" borderId="0" xfId="0" applyNumberFormat="1"/>
    <xf numFmtId="165" fontId="0" fillId="0" borderId="0" xfId="0" applyNumberFormat="1"/>
    <xf numFmtId="0" fontId="2" fillId="0" borderId="0" xfId="0" applyFont="1"/>
    <xf numFmtId="0" fontId="3" fillId="0" borderId="0" xfId="0" applyFont="1"/>
    <xf numFmtId="166" fontId="1" fillId="2" borderId="0" xfId="0" applyNumberFormat="1" applyFont="1" applyFill="1"/>
    <xf numFmtId="165" fontId="2" fillId="0" borderId="0" xfId="0" applyNumberFormat="1" applyFont="1"/>
    <xf numFmtId="0" fontId="4" fillId="0" borderId="0" xfId="0" applyFont="1"/>
  </cellXfs>
  <cellStyles count="1">
    <cellStyle name="Normal" xfId="0" builtinId="0"/>
  </cellStyles>
  <dxfs count="3">
    <dxf>
      <fill>
        <patternFill patternType="solid">
          <bgColor rgb="FFFECACA"/>
        </patternFill>
      </fill>
    </dxf>
    <dxf>
      <fill>
        <patternFill patternType="solid">
          <bgColor rgb="FFFDE68A"/>
        </patternFill>
      </fill>
    </dxf>
    <dxf>
      <fill>
        <patternFill patternType="solid">
          <bgColor rgb="FFBBF7D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0" customWidth="1"/>
    <col min="2" max="2" width="22" customWidth="1"/>
    <col min="3" max="3" width="12" customWidth="1"/>
    <col min="4" max="5" width="11" customWidth="1"/>
    <col min="6" max="6" width="16" customWidth="1"/>
    <col min="7" max="7" width="11" customWidth="1"/>
    <col min="8" max="8" width="34" customWidth="1"/>
    <col min="9" max="9" width="8" customWidth="1"/>
  </cols>
  <sheetData>
    <row r="1" spans="1:9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t="s">
        <v>10</v>
      </c>
      <c r="C2" s="2">
        <v>46209</v>
      </c>
      <c r="D2" s="3">
        <v>0.375</v>
      </c>
      <c r="E2" s="3">
        <v>0.5416666666666666</v>
      </c>
      <c r="F2" t="s">
        <v>11</v>
      </c>
      <c r="G2" t="s">
        <v>12</v>
      </c>
      <c r="H2" t="s">
        <v>13</v>
      </c>
      <c r="I2" s="4">
        <f>(E2-D2)*24</f>
        <v>4</v>
      </c>
    </row>
    <row r="3" spans="1:9" x14ac:dyDescent="0.25">
      <c r="A3" t="s">
        <v>9</v>
      </c>
      <c r="B3" t="s">
        <v>10</v>
      </c>
      <c r="C3" s="2">
        <v>46209</v>
      </c>
      <c r="D3" s="3">
        <v>0.5416666666666666</v>
      </c>
      <c r="E3" s="3">
        <v>0.7083333333333334</v>
      </c>
      <c r="F3" t="s">
        <v>14</v>
      </c>
      <c r="G3" t="s">
        <v>12</v>
      </c>
      <c r="H3" t="s">
        <v>15</v>
      </c>
      <c r="I3" s="4">
        <f>(E3-D3)*24</f>
        <v>4</v>
      </c>
    </row>
    <row r="4" spans="1:9" x14ac:dyDescent="0.25">
      <c r="A4" t="s">
        <v>16</v>
      </c>
      <c r="B4" t="s">
        <v>17</v>
      </c>
      <c r="C4" s="2">
        <v>46209</v>
      </c>
      <c r="D4" s="3">
        <v>0.5416666666666666</v>
      </c>
      <c r="E4" s="3">
        <v>0.7083333333333334</v>
      </c>
      <c r="F4" t="s">
        <v>11</v>
      </c>
      <c r="G4" t="s">
        <v>18</v>
      </c>
      <c r="H4" t="s">
        <v>17</v>
      </c>
      <c r="I4" s="4">
        <f>(E4-D4)*24</f>
        <v>4</v>
      </c>
    </row>
    <row r="5" spans="1:9" x14ac:dyDescent="0.25">
      <c r="A5" t="s">
        <v>19</v>
      </c>
      <c r="B5" t="s">
        <v>20</v>
      </c>
      <c r="C5" s="2">
        <v>46210</v>
      </c>
      <c r="D5" s="3">
        <v>0.375</v>
      </c>
      <c r="E5" s="3">
        <v>0.7083333333333334</v>
      </c>
      <c r="F5" t="s">
        <v>14</v>
      </c>
      <c r="G5" t="s">
        <v>12</v>
      </c>
      <c r="H5" t="s">
        <v>17</v>
      </c>
      <c r="I5" s="4">
        <f>(E5-D5)*24</f>
        <v>8</v>
      </c>
    </row>
    <row r="6" spans="1:9" x14ac:dyDescent="0.25">
      <c r="A6" t="s">
        <v>21</v>
      </c>
      <c r="B6" t="s">
        <v>17</v>
      </c>
      <c r="C6" s="2">
        <v>46210</v>
      </c>
      <c r="D6" s="3">
        <v>0.5</v>
      </c>
      <c r="E6" s="3">
        <v>0.6666666666666666</v>
      </c>
      <c r="F6" t="s">
        <v>11</v>
      </c>
      <c r="G6" t="s">
        <v>18</v>
      </c>
      <c r="H6" t="s">
        <v>17</v>
      </c>
      <c r="I6" s="4">
        <f>(E6-D6)*24</f>
        <v>4</v>
      </c>
    </row>
    <row r="7" spans="1:9" x14ac:dyDescent="0.25">
      <c r="A7" t="s">
        <v>9</v>
      </c>
      <c r="B7" t="s">
        <v>10</v>
      </c>
      <c r="C7" s="2">
        <v>46210</v>
      </c>
      <c r="D7" s="3">
        <v>0.375</v>
      </c>
      <c r="E7" s="3">
        <v>0.7083333333333334</v>
      </c>
      <c r="F7" t="s">
        <v>22</v>
      </c>
      <c r="G7" t="s">
        <v>12</v>
      </c>
      <c r="H7" t="s">
        <v>23</v>
      </c>
      <c r="I7" s="4">
        <f>(E7-D7)*24</f>
        <v>8</v>
      </c>
    </row>
    <row r="8" spans="1:9" x14ac:dyDescent="0.25">
      <c r="A8" t="s">
        <v>19</v>
      </c>
      <c r="B8" t="s">
        <v>20</v>
      </c>
      <c r="C8" s="2">
        <v>46211</v>
      </c>
      <c r="D8" s="3">
        <v>0.375</v>
      </c>
      <c r="E8" s="3">
        <v>0.5416666666666666</v>
      </c>
      <c r="F8" t="s">
        <v>11</v>
      </c>
      <c r="G8" t="s">
        <v>12</v>
      </c>
      <c r="H8" t="s">
        <v>17</v>
      </c>
      <c r="I8" s="4">
        <f>(E8-D8)*24</f>
        <v>4</v>
      </c>
    </row>
    <row r="9" spans="1:9" x14ac:dyDescent="0.25">
      <c r="A9" t="s">
        <v>24</v>
      </c>
      <c r="B9" t="s">
        <v>17</v>
      </c>
      <c r="C9" s="2">
        <v>46211</v>
      </c>
      <c r="D9" s="3">
        <v>0.5416666666666666</v>
      </c>
      <c r="E9" s="3">
        <v>0.7083333333333334</v>
      </c>
      <c r="F9" t="s">
        <v>22</v>
      </c>
      <c r="G9" t="s">
        <v>18</v>
      </c>
      <c r="H9" t="s">
        <v>17</v>
      </c>
      <c r="I9" s="4">
        <f>(E9-D9)*24</f>
        <v>4</v>
      </c>
    </row>
    <row r="10" spans="1:9" x14ac:dyDescent="0.25">
      <c r="A10" t="s">
        <v>16</v>
      </c>
      <c r="B10" t="s">
        <v>17</v>
      </c>
      <c r="C10" s="2">
        <v>46212</v>
      </c>
      <c r="D10" s="3">
        <v>0.375</v>
      </c>
      <c r="E10" s="3">
        <v>0.5</v>
      </c>
      <c r="F10" t="s">
        <v>11</v>
      </c>
      <c r="G10" t="s">
        <v>18</v>
      </c>
      <c r="H10" t="s">
        <v>17</v>
      </c>
      <c r="I10" s="4">
        <f>(E10-D10)*24</f>
        <v>3</v>
      </c>
    </row>
    <row r="11" spans="1:9" x14ac:dyDescent="0.25">
      <c r="A11" t="s">
        <v>9</v>
      </c>
      <c r="B11" t="s">
        <v>10</v>
      </c>
      <c r="C11" s="2">
        <v>46212</v>
      </c>
      <c r="D11" s="3">
        <v>0.5</v>
      </c>
      <c r="E11" s="3">
        <v>0.8333333333333334</v>
      </c>
      <c r="F11" t="s">
        <v>11</v>
      </c>
      <c r="G11" t="s">
        <v>12</v>
      </c>
      <c r="H11" t="s">
        <v>25</v>
      </c>
      <c r="I11" s="4">
        <f>(E11-D11)*24</f>
        <v>8</v>
      </c>
    </row>
    <row r="12" spans="1:9" x14ac:dyDescent="0.25">
      <c r="A12" t="s">
        <v>21</v>
      </c>
      <c r="B12" t="s">
        <v>17</v>
      </c>
      <c r="C12" s="2">
        <v>46213</v>
      </c>
      <c r="D12" s="3">
        <v>0.375</v>
      </c>
      <c r="E12" s="3">
        <v>0.5416666666666666</v>
      </c>
      <c r="F12" t="s">
        <v>14</v>
      </c>
      <c r="G12" t="s">
        <v>18</v>
      </c>
      <c r="H12" t="s">
        <v>17</v>
      </c>
      <c r="I12" s="4">
        <f>(E12-D12)*24</f>
        <v>4</v>
      </c>
    </row>
    <row r="13" spans="1:9" x14ac:dyDescent="0.25">
      <c r="A13" t="s">
        <v>19</v>
      </c>
      <c r="B13" t="s">
        <v>20</v>
      </c>
      <c r="C13" s="2">
        <v>46213</v>
      </c>
      <c r="D13" s="3">
        <v>0.5416666666666666</v>
      </c>
      <c r="E13" s="3">
        <v>0.75</v>
      </c>
      <c r="F13" t="s">
        <v>11</v>
      </c>
      <c r="G13" t="s">
        <v>12</v>
      </c>
      <c r="H13" t="s">
        <v>17</v>
      </c>
      <c r="I13" s="4">
        <f>(E13-D13)*24</f>
        <v>5</v>
      </c>
    </row>
    <row r="14" spans="1:9" x14ac:dyDescent="0.25">
      <c r="A14" t="s">
        <v>24</v>
      </c>
      <c r="B14" t="s">
        <v>17</v>
      </c>
      <c r="C14" s="2">
        <v>46214</v>
      </c>
      <c r="D14" s="3">
        <v>0.4166666666666667</v>
      </c>
      <c r="E14" s="3">
        <v>0.5833333333333334</v>
      </c>
      <c r="F14" t="s">
        <v>22</v>
      </c>
      <c r="G14" t="s">
        <v>18</v>
      </c>
      <c r="H14" t="s">
        <v>26</v>
      </c>
      <c r="I14" s="4">
        <f>(E14-D14)*24</f>
        <v>4</v>
      </c>
    </row>
  </sheetData>
  <autoFilter ref="A1:I1"/>
  <dataValidations count="3">
    <dataValidation type="list" allowBlank="1" sqref="A2:A300">
      <formula1>People</formula1>
    </dataValidation>
    <dataValidation type="list" allowBlank="1" sqref="F2:F300">
      <formula1>Desks</formula1>
    </dataValidation>
    <dataValidation type="list" allowBlank="1" sqref="G2:G300">
      <formula1>"staff,volunteer"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0" customWidth="1"/>
    <col min="2" max="2" width="22" customWidth="1"/>
    <col min="3" max="3" width="16" customWidth="1"/>
    <col min="4" max="5" width="11" customWidth="1"/>
    <col min="6" max="7" width="14" customWidth="1"/>
  </cols>
  <sheetData>
    <row r="1" spans="1:7" s="1" customFormat="1" x14ac:dyDescent="0.25">
      <c r="A1" s="1" t="s">
        <v>27</v>
      </c>
      <c r="B1" s="1" t="s">
        <v>1</v>
      </c>
      <c r="C1" s="1" t="s">
        <v>28</v>
      </c>
      <c r="D1" s="1" t="s">
        <v>6</v>
      </c>
      <c r="E1" s="1" t="s">
        <v>29</v>
      </c>
      <c r="F1" s="1" t="s">
        <v>30</v>
      </c>
      <c r="G1" s="1" t="s">
        <v>31</v>
      </c>
    </row>
    <row r="2" spans="1:7" x14ac:dyDescent="0.25">
      <c r="A2" t="s">
        <v>9</v>
      </c>
      <c r="B2" t="s">
        <v>10</v>
      </c>
      <c r="C2" t="s">
        <v>32</v>
      </c>
      <c r="D2" t="s">
        <v>12</v>
      </c>
      <c r="E2" t="s">
        <v>33</v>
      </c>
      <c r="F2" t="s">
        <v>34</v>
      </c>
      <c r="G2" s="4">
        <f>SUMIF(Schedule!$A:$A,A2,Schedule!$I:$I)</f>
        <v>24</v>
      </c>
    </row>
    <row r="3" spans="1:7" x14ac:dyDescent="0.25">
      <c r="A3" t="s">
        <v>16</v>
      </c>
      <c r="B3" t="s">
        <v>17</v>
      </c>
      <c r="C3" t="s">
        <v>35</v>
      </c>
      <c r="D3" t="s">
        <v>18</v>
      </c>
      <c r="E3" t="s">
        <v>36</v>
      </c>
      <c r="F3" t="s">
        <v>34</v>
      </c>
      <c r="G3" s="4">
        <f>SUMIF(Schedule!$A:$A,A3,Schedule!$I:$I)</f>
        <v>7</v>
      </c>
    </row>
    <row r="4" spans="1:7" x14ac:dyDescent="0.25">
      <c r="A4" t="s">
        <v>19</v>
      </c>
      <c r="B4" t="s">
        <v>20</v>
      </c>
      <c r="C4" t="s">
        <v>17</v>
      </c>
      <c r="D4" t="s">
        <v>12</v>
      </c>
      <c r="E4" t="s">
        <v>12</v>
      </c>
      <c r="F4" t="s">
        <v>34</v>
      </c>
      <c r="G4" s="4">
        <f>SUMIF(Schedule!$A:$A,A4,Schedule!$I:$I)</f>
        <v>17</v>
      </c>
    </row>
    <row r="5" spans="1:7" x14ac:dyDescent="0.25">
      <c r="A5" t="s">
        <v>21</v>
      </c>
      <c r="B5" t="s">
        <v>17</v>
      </c>
      <c r="C5" t="s">
        <v>17</v>
      </c>
      <c r="D5" t="s">
        <v>18</v>
      </c>
      <c r="E5" t="s">
        <v>36</v>
      </c>
      <c r="F5" t="s">
        <v>34</v>
      </c>
      <c r="G5" s="4">
        <f>SUMIF(Schedule!$A:$A,A5,Schedule!$I:$I)</f>
        <v>8</v>
      </c>
    </row>
    <row r="6" spans="1:7" x14ac:dyDescent="0.25">
      <c r="A6" t="s">
        <v>24</v>
      </c>
      <c r="B6" t="s">
        <v>17</v>
      </c>
      <c r="C6" t="s">
        <v>17</v>
      </c>
      <c r="D6" t="s">
        <v>18</v>
      </c>
      <c r="E6" t="s">
        <v>36</v>
      </c>
      <c r="F6" t="s">
        <v>34</v>
      </c>
      <c r="G6" s="4">
        <f>SUMIF(Schedule!$A:$A,A6,Schedule!$I:$I)</f>
        <v>8</v>
      </c>
    </row>
  </sheetData>
  <dataValidations count="1">
    <dataValidation type="list" allowBlank="1" sqref="D2:D300">
      <formula1>"staff,volunteer"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"/>
  <sheetFormatPr defaultRowHeight="15" outlineLevelRow="0" outlineLevelCol="0" x14ac:dyDescent="55"/>
  <cols>
    <col min="1" max="1" width="18" customWidth="1"/>
    <col min="2" max="2" width="14" customWidth="1"/>
    <col min="3" max="9" width="10" customWidth="1"/>
  </cols>
  <sheetData>
    <row r="1" spans="1:4" x14ac:dyDescent="0.25">
      <c r="A1" s="5" t="s">
        <v>37</v>
      </c>
      <c r="B1" s="2">
        <v>46209</v>
      </c>
      <c r="D1" s="6" t="s">
        <v>38</v>
      </c>
    </row>
    <row r="2" spans="1:9" s="1" customFormat="1" x14ac:dyDescent="0.25">
      <c r="A2" s="1" t="s">
        <v>39</v>
      </c>
      <c r="B2" s="1" t="s">
        <v>40</v>
      </c>
      <c r="C2" s="7">
        <f>$B$1+0</f>
        <v>46209</v>
      </c>
      <c r="D2" s="7">
        <f>$B$1+1</f>
        <v>46210</v>
      </c>
      <c r="E2" s="7">
        <f>$B$1+2</f>
        <v>46211</v>
      </c>
      <c r="F2" s="7">
        <f>$B$1+3</f>
        <v>46212</v>
      </c>
      <c r="G2" s="7">
        <f>$B$1+4</f>
        <v>46213</v>
      </c>
      <c r="H2" s="7">
        <f>$B$1+5</f>
        <v>46214</v>
      </c>
      <c r="I2" s="7">
        <f>$B$1+6</f>
        <v>46215</v>
      </c>
    </row>
    <row r="3" spans="1:9" x14ac:dyDescent="0.25">
      <c r="A3" t="s">
        <v>11</v>
      </c>
      <c r="B3">
        <v>8</v>
      </c>
      <c r="C3" s="4">
        <f>SUMIFS(Schedule!$I:$I,Schedule!$F:$F,$A3,Schedule!$C:$C,C$2)</f>
        <v>8</v>
      </c>
      <c r="D3" s="4">
        <f>SUMIFS(Schedule!$I:$I,Schedule!$F:$F,$A3,Schedule!$C:$C,D$2)</f>
        <v>4</v>
      </c>
      <c r="E3" s="4">
        <f>SUMIFS(Schedule!$I:$I,Schedule!$F:$F,$A3,Schedule!$C:$C,E$2)</f>
        <v>4</v>
      </c>
      <c r="F3" s="4">
        <f>SUMIFS(Schedule!$I:$I,Schedule!$F:$F,$A3,Schedule!$C:$C,F$2)</f>
        <v>11</v>
      </c>
      <c r="G3" s="4">
        <f>SUMIFS(Schedule!$I:$I,Schedule!$F:$F,$A3,Schedule!$C:$C,G$2)</f>
        <v>5</v>
      </c>
      <c r="H3" s="4">
        <f>SUMIFS(Schedule!$I:$I,Schedule!$F:$F,$A3,Schedule!$C:$C,H$2)</f>
        <v>0</v>
      </c>
      <c r="I3" s="4">
        <f>SUMIFS(Schedule!$I:$I,Schedule!$F:$F,$A3,Schedule!$C:$C,I$2)</f>
        <v>0</v>
      </c>
    </row>
    <row r="4" spans="1:9" x14ac:dyDescent="0.25">
      <c r="A4" t="s">
        <v>14</v>
      </c>
      <c r="B4">
        <v>8</v>
      </c>
      <c r="C4" s="4">
        <f>SUMIFS(Schedule!$I:$I,Schedule!$F:$F,$A4,Schedule!$C:$C,C$2)</f>
        <v>4</v>
      </c>
      <c r="D4" s="4">
        <f>SUMIFS(Schedule!$I:$I,Schedule!$F:$F,$A4,Schedule!$C:$C,D$2)</f>
        <v>8</v>
      </c>
      <c r="E4" s="4">
        <f>SUMIFS(Schedule!$I:$I,Schedule!$F:$F,$A4,Schedule!$C:$C,E$2)</f>
        <v>0</v>
      </c>
      <c r="F4" s="4">
        <f>SUMIFS(Schedule!$I:$I,Schedule!$F:$F,$A4,Schedule!$C:$C,F$2)</f>
        <v>0</v>
      </c>
      <c r="G4" s="4">
        <f>SUMIFS(Schedule!$I:$I,Schedule!$F:$F,$A4,Schedule!$C:$C,G$2)</f>
        <v>4</v>
      </c>
      <c r="H4" s="4">
        <f>SUMIFS(Schedule!$I:$I,Schedule!$F:$F,$A4,Schedule!$C:$C,H$2)</f>
        <v>0</v>
      </c>
      <c r="I4" s="4">
        <f>SUMIFS(Schedule!$I:$I,Schedule!$F:$F,$A4,Schedule!$C:$C,I$2)</f>
        <v>0</v>
      </c>
    </row>
    <row r="5" spans="1:9" x14ac:dyDescent="0.25">
      <c r="A5" t="s">
        <v>22</v>
      </c>
      <c r="B5">
        <v>4</v>
      </c>
      <c r="C5" s="4">
        <f>SUMIFS(Schedule!$I:$I,Schedule!$F:$F,$A5,Schedule!$C:$C,C$2)</f>
        <v>0</v>
      </c>
      <c r="D5" s="4">
        <f>SUMIFS(Schedule!$I:$I,Schedule!$F:$F,$A5,Schedule!$C:$C,D$2)</f>
        <v>8</v>
      </c>
      <c r="E5" s="4">
        <f>SUMIFS(Schedule!$I:$I,Schedule!$F:$F,$A5,Schedule!$C:$C,E$2)</f>
        <v>4</v>
      </c>
      <c r="F5" s="4">
        <f>SUMIFS(Schedule!$I:$I,Schedule!$F:$F,$A5,Schedule!$C:$C,F$2)</f>
        <v>0</v>
      </c>
      <c r="G5" s="4">
        <f>SUMIFS(Schedule!$I:$I,Schedule!$F:$F,$A5,Schedule!$C:$C,G$2)</f>
        <v>0</v>
      </c>
      <c r="H5" s="4">
        <f>SUMIFS(Schedule!$I:$I,Schedule!$F:$F,$A5,Schedule!$C:$C,H$2)</f>
        <v>4</v>
      </c>
      <c r="I5" s="4">
        <f>SUMIFS(Schedule!$I:$I,Schedule!$F:$F,$A5,Schedule!$C:$C,I$2)</f>
        <v>0</v>
      </c>
    </row>
    <row r="6" spans="1:9" s="5" customFormat="1" x14ac:dyDescent="0.25">
      <c r="A6" s="5" t="s">
        <v>41</v>
      </c>
      <c r="C6" s="8">
        <f>SUM(C3:C5)</f>
        <v>12</v>
      </c>
      <c r="D6" s="8">
        <f>SUM(D3:D5)</f>
        <v>20</v>
      </c>
      <c r="E6" s="8">
        <f>SUM(E3:E5)</f>
        <v>8</v>
      </c>
      <c r="F6" s="8">
        <f>SUM(F3:F5)</f>
        <v>11</v>
      </c>
      <c r="G6" s="8">
        <f>SUM(G3:G5)</f>
        <v>9</v>
      </c>
      <c r="H6" s="8">
        <f>SUM(H3:H5)</f>
        <v>4</v>
      </c>
      <c r="I6" s="8">
        <f>SUM(I3:I5)</f>
        <v>0</v>
      </c>
    </row>
  </sheetData>
  <conditionalFormatting sqref="C3:I5">
    <cfRule type="expression" dxfId="0" priority="1">
      <formula>C3=0</formula>
    </cfRule>
    <cfRule type="expression" dxfId="1" priority="2">
      <formula>C3&lt;$B3</formula>
    </cfRule>
    <cfRule type="expression" dxfId="2" priority="3">
      <formula>C3&gt;=$B3</formula>
    </cfRule>
  </conditionalFormatting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FormatPr defaultRowHeight="15" outlineLevelRow="0" outlineLevelCol="0" x14ac:dyDescent="55"/>
  <cols>
    <col min="1" max="1" width="24" customWidth="1"/>
  </cols>
  <sheetData>
    <row r="1" spans="1:3" x14ac:dyDescent="0.25">
      <c r="A1" s="5" t="s">
        <v>42</v>
      </c>
      <c r="C1" s="6" t="s">
        <v>43</v>
      </c>
    </row>
    <row r="2" spans="1:1" x14ac:dyDescent="0.25">
      <c r="A2" t="s">
        <v>11</v>
      </c>
    </row>
    <row r="3" spans="1:1" x14ac:dyDescent="0.25">
      <c r="A3" t="s">
        <v>14</v>
      </c>
    </row>
    <row r="4" spans="1:1" x14ac:dyDescent="0.25">
      <c r="A4" t="s">
        <v>22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FormatPr defaultRowHeight="15" outlineLevelRow="0" outlineLevelCol="0" x14ac:dyDescent="55"/>
  <cols>
    <col min="1" max="1" width="110" customWidth="1"/>
  </cols>
  <sheetData>
    <row r="1" spans="1:1" x14ac:dyDescent="0.25">
      <c r="A1" s="9" t="s">
        <v>44</v>
      </c>
    </row>
    <row r="2" spans="1:1" x14ac:dyDescent="0.25">
      <c r="A2" t="s">
        <v>17</v>
      </c>
    </row>
    <row r="3" spans="1:1" x14ac:dyDescent="0.25">
      <c r="A3" s="5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  <row r="7" spans="1:1" x14ac:dyDescent="0.25">
      <c r="A7" t="s">
        <v>49</v>
      </c>
    </row>
    <row r="8" spans="1:1" x14ac:dyDescent="0.25">
      <c r="A8" t="s">
        <v>17</v>
      </c>
    </row>
    <row r="9" spans="1:1" x14ac:dyDescent="0.25">
      <c r="A9" s="5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17</v>
      </c>
    </row>
    <row r="14" spans="1:1" x14ac:dyDescent="0.25">
      <c r="A14" s="5" t="s">
        <v>54</v>
      </c>
    </row>
    <row r="15" spans="1:1" x14ac:dyDescent="0.25">
      <c r="A15" t="s">
        <v>55</v>
      </c>
    </row>
    <row r="16" spans="1:1" x14ac:dyDescent="0.25">
      <c r="A16" t="s">
        <v>17</v>
      </c>
    </row>
    <row r="17" spans="1:1" x14ac:dyDescent="0.25">
      <c r="A17" s="5" t="s">
        <v>56</v>
      </c>
    </row>
    <row r="18" spans="1:1" x14ac:dyDescent="0.25">
      <c r="A18" t="s">
        <v>57</v>
      </c>
    </row>
    <row r="19" spans="1:1" x14ac:dyDescent="0.25">
      <c r="A19" t="s">
        <v>58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Schedule</vt:lpstr>
      <vt:lpstr>Roster</vt:lpstr>
      <vt:lpstr>Coverage</vt:lpstr>
      <vt:lpstr>Lists</vt:lpstr>
      <vt:lpstr>Read me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2026-07-04T22:32:31Z</dcterms:created>
  <dcterms:modified xsi:type="dcterms:W3CDTF">2026-07-04T22:32:31Z</dcterms:modified>
</cp:coreProperties>
</file>